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770" windowHeight="4305" tabRatio="601" activeTab="0"/>
  </bookViews>
  <sheets>
    <sheet name="TMBChung-9" sheetId="1" r:id="rId1"/>
    <sheet name="00000000" sheetId="2" state="veryHidden" r:id="rId2"/>
    <sheet name="10000000" sheetId="3" state="veryHidden" r:id="rId3"/>
    <sheet name="20000000" sheetId="4" state="veryHidden" r:id="rId4"/>
    <sheet name="30000000" sheetId="5" state="veryHidden" r:id="rId5"/>
  </sheets>
  <definedNames>
    <definedName name="_xlnm.Print_Titles">$5:$6</definedName>
    <definedName name="_xlnm.Print_Titles">$5:$6</definedName>
  </definedNames>
  <calcPr fullCalcOnLoad="1"/>
</workbook>
</file>

<file path=xl/sharedStrings.xml><?xml version="1.0" encoding="utf-8"?>
<sst xmlns="http://schemas.openxmlformats.org/spreadsheetml/2006/main" count="40" uniqueCount="37">
  <si>
    <t>So sánh %</t>
  </si>
  <si>
    <t>A. Tổng mức hàng hóa bán ra:</t>
  </si>
  <si>
    <t>Phân theo thành phần kinh tế</t>
  </si>
  <si>
    <t>- Kinh tế nhà nước</t>
  </si>
  <si>
    <t>- Kinh tế  ngoài quốc doanh</t>
  </si>
  <si>
    <t>- Kinh tế có vốn đầu tư nước ngoài</t>
  </si>
  <si>
    <t>B. Tổng mức bán lẻ:</t>
  </si>
  <si>
    <t>Phân theo ngành hoạt động</t>
  </si>
  <si>
    <t>- Thương nghiệp</t>
  </si>
  <si>
    <t>- Khách sạn, nhà hàng</t>
  </si>
  <si>
    <t>- Dịch vụ</t>
  </si>
  <si>
    <t xml:space="preserve"> TỔNG CỤC   THỐNG KÊ  </t>
  </si>
  <si>
    <t>- Du lịch lữ hành</t>
  </si>
  <si>
    <t xml:space="preserve">§V TÝnh: Tû §ång </t>
  </si>
  <si>
    <t xml:space="preserve">Cục Thống Kê Đồng nai </t>
  </si>
  <si>
    <t xml:space="preserve">                                                                        TỔNG MỨC BÁN CHUNG VÀ BÁN LẺ </t>
  </si>
  <si>
    <t xml:space="preserve">Thực hiện </t>
  </si>
  <si>
    <t>Chính thức
Tháng 1/2013</t>
  </si>
  <si>
    <t>Chính thức
Tháng 2/2013</t>
  </si>
  <si>
    <t>Chính thức
Tháng 3/2013</t>
  </si>
  <si>
    <t>Chính thức
Tháng 4/2013</t>
  </si>
  <si>
    <t xml:space="preserve">Dự  ước 5 tháng
 so
 Kế  Hoạch  </t>
  </si>
  <si>
    <t>Kế hoạch
năm 2013</t>
  </si>
  <si>
    <t>Chính thức
Tháng 5/2013</t>
  </si>
  <si>
    <t>Chính thức
Tháng 6/2013</t>
  </si>
  <si>
    <t xml:space="preserve"> Ước 
năm 2013</t>
  </si>
  <si>
    <t>Chính thức
 năm 2012</t>
  </si>
  <si>
    <t>Ước năm
so 
Cùng kỳ</t>
  </si>
  <si>
    <t>Chính thức
Tháng 7/2013</t>
  </si>
  <si>
    <t>Ước 
 Tháng 9/2013</t>
  </si>
  <si>
    <t xml:space="preserve"> Ước 9 tháng 2013</t>
  </si>
  <si>
    <t>Chính thức
Tháng 8/2013</t>
  </si>
  <si>
    <t>Chính thức
 9 tháng năm 2012</t>
  </si>
  <si>
    <t xml:space="preserve">                      Tháng 09 Năm 2013</t>
  </si>
  <si>
    <t>Tháng 9/2013
so 
Tháng 8/2013</t>
  </si>
  <si>
    <t xml:space="preserve">Dự  ước 9 tháng
 so
 Kế  Hoạch  </t>
  </si>
  <si>
    <t>Ước 9 tháng
so 
Cùng kỳ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</si>
</sst>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\ &quot;$&quot;_);\(#,##0\ &quot;$&quot;\)"/>
    <numFmt numFmtId="187" formatCode="#,##0\ &quot;$&quot;_);[Red]\(#,##0\ &quot;$&quot;\)"/>
    <numFmt numFmtId="188" formatCode="#,##0.00\ &quot;$&quot;_);\(#,##0.00\ &quot;$&quot;\)"/>
    <numFmt numFmtId="189" formatCode="#,##0.00\ &quot;$&quot;_);[Red]\(#,##0.00\ &quot;$&quot;\)"/>
    <numFmt numFmtId="190" formatCode="_ * #,##0_)\ &quot;$&quot;_ ;_ * \(#,##0\)\ &quot;$&quot;_ ;_ * &quot;-&quot;_)\ &quot;$&quot;_ ;_ @_ "/>
    <numFmt numFmtId="191" formatCode="_ * #,##0_)\ _$_ ;_ * \(#,##0\)\ _$_ ;_ * &quot;-&quot;_)\ _$_ ;_ @_ "/>
    <numFmt numFmtId="192" formatCode="_ * #,##0.00_)\ &quot;$&quot;_ ;_ * \(#,##0.00\)\ &quot;$&quot;_ ;_ * &quot;-&quot;??_)\ &quot;$&quot;_ ;_ @_ "/>
    <numFmt numFmtId="193" formatCode="_ * #,##0.00_)\ _$_ ;_ * \(#,##0.00\)\ _$_ ;_ * &quot;-&quot;??_)\ _$_ ;_ @_ "/>
    <numFmt numFmtId="194" formatCode="0.0000000000%"/>
    <numFmt numFmtId="195" formatCode="0.0000000"/>
    <numFmt numFmtId="196" formatCode="0.0%"/>
    <numFmt numFmtId="197" formatCode="_(* #,##0.000_);_(* \(#,##0.000\);_(* &quot;-&quot;??_);_(@_)"/>
    <numFmt numFmtId="198" formatCode="_(* #,##0.0000_);_(* \(#,##0.0000\);_(* &quot;-&quot;??_);_(@_)"/>
    <numFmt numFmtId="199" formatCode="0.000000000%"/>
    <numFmt numFmtId="200" formatCode="0.00000000%"/>
    <numFmt numFmtId="201" formatCode="0.0000000%"/>
    <numFmt numFmtId="202" formatCode="0.000000%"/>
    <numFmt numFmtId="203" formatCode="0.00000%"/>
    <numFmt numFmtId="204" formatCode="0.00000000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_(&quot;$&quot;* ###,0&quot;.&quot;00_);_(&quot;$&quot;* \(###,0&quot;.&quot;00\);_(&quot;$&quot;* &quot;-&quot;??_);_(@_)"/>
    <numFmt numFmtId="209" formatCode="_(* ###,0&quot;.&quot;00_);_(* \(###,0&quot;.&quot;00\);_(* &quot;-&quot;??_);_(@_)"/>
    <numFmt numFmtId="210" formatCode="_(* ###,0&quot;.&quot;00_);_(* \(###,0&quot;.&quot;00\);_(* &quot;-&quot;_);_(@_)"/>
    <numFmt numFmtId="211" formatCode="_(* #&quot;.&quot;##0.00_);_(* \(#&quot;.&quot;##0.00\);_(* &quot;-&quot;_);_(@_)"/>
    <numFmt numFmtId="212" formatCode="_(* #,##0.00_);_(* \(#,##0.00\);_(* &quot;-&quot;_);_(@_)"/>
    <numFmt numFmtId="213" formatCode="_(* #,##0.0_);_(* \(#,##0.0\);_(* &quot;-&quot;_);_(@_)"/>
    <numFmt numFmtId="214" formatCode="_(* #,##0.00000_);_(* \(#,##0.00000\);_(* &quot;-&quot;??_);_(@_)"/>
    <numFmt numFmtId="215" formatCode="_(* #,##0.000000_);_(* \(#,##0.000000\);_(* &quot;-&quot;??_);_(@_)"/>
    <numFmt numFmtId="216" formatCode="mmm\-yyyy"/>
    <numFmt numFmtId="217" formatCode="#,##0;[Red]#,##0"/>
    <numFmt numFmtId="218" formatCode="#,##0.0;[Red]#,##0.0"/>
    <numFmt numFmtId="219" formatCode="0.00;[Red]0.00"/>
    <numFmt numFmtId="220" formatCode="0.00_);\(0.00\)"/>
    <numFmt numFmtId="221" formatCode="0_);\(0\)"/>
    <numFmt numFmtId="222" formatCode="#,##0\ "/>
    <numFmt numFmtId="223" formatCode="#,##0.00;[Red]#,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#,##0.000"/>
  </numFmts>
  <fonts count="27">
    <font>
      <sz val="13"/>
      <name val=".VnTime"/>
      <family val="0"/>
    </font>
    <font>
      <b/>
      <sz val="13"/>
      <name val=".VnTime"/>
      <family val="2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b/>
      <sz val="13"/>
      <name val="Times New Roman"/>
      <family val="1"/>
    </font>
    <font>
      <sz val="13"/>
      <color indexed="8"/>
      <name val=".VnTim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.VnTime"/>
      <family val="0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.VnTime"/>
      <family val="0"/>
    </font>
    <font>
      <sz val="12"/>
      <name val=".VnTime"/>
      <family val="0"/>
    </font>
    <font>
      <b/>
      <sz val="12"/>
      <color indexed="8"/>
      <name val=".VnTime"/>
      <family val="2"/>
    </font>
    <font>
      <sz val="12"/>
      <color indexed="10"/>
      <name val=".VnTime"/>
      <family val="0"/>
    </font>
    <font>
      <sz val="10"/>
      <color indexed="8"/>
      <name val=".VnTime"/>
      <family val="0"/>
    </font>
    <font>
      <b/>
      <sz val="10"/>
      <color indexed="8"/>
      <name val="Times New Roman"/>
      <family val="1"/>
    </font>
    <font>
      <b/>
      <sz val="10"/>
      <color indexed="8"/>
      <name val=".VnTime"/>
      <family val="0"/>
    </font>
    <font>
      <b/>
      <sz val="12"/>
      <name val=".VnTime"/>
      <family val="0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15">
      <alignment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10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/>
    </xf>
    <xf numFmtId="4" fontId="9" fillId="0" borderId="4" xfId="0" applyNumberFormat="1" applyFont="1" applyBorder="1" applyAlignment="1" quotePrefix="1">
      <alignment horizontal="center"/>
    </xf>
    <xf numFmtId="4" fontId="10" fillId="0" borderId="4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horizontal="right"/>
    </xf>
    <xf numFmtId="4" fontId="17" fillId="0" borderId="3" xfId="0" applyNumberFormat="1" applyFont="1" applyBorder="1" applyAlignment="1">
      <alignment/>
    </xf>
    <xf numFmtId="4" fontId="9" fillId="0" borderId="3" xfId="0" applyNumberFormat="1" applyFont="1" applyBorder="1" applyAlignment="1">
      <alignment/>
    </xf>
    <xf numFmtId="4" fontId="9" fillId="0" borderId="3" xfId="0" applyNumberFormat="1" applyFont="1" applyBorder="1" applyAlignment="1" quotePrefix="1">
      <alignment horizontal="center"/>
    </xf>
    <xf numFmtId="0" fontId="17" fillId="0" borderId="0" xfId="0" applyFont="1" applyAlignment="1">
      <alignment/>
    </xf>
    <xf numFmtId="4" fontId="10" fillId="0" borderId="3" xfId="0" applyNumberFormat="1" applyFont="1" applyBorder="1" applyAlignment="1">
      <alignment horizontal="right"/>
    </xf>
    <xf numFmtId="0" fontId="20" fillId="0" borderId="0" xfId="0" applyFont="1" applyAlignment="1">
      <alignment/>
    </xf>
    <xf numFmtId="4" fontId="10" fillId="0" borderId="3" xfId="0" applyNumberFormat="1" applyFont="1" applyBorder="1" applyAlignment="1">
      <alignment horizontal="center"/>
    </xf>
    <xf numFmtId="4" fontId="9" fillId="0" borderId="5" xfId="0" applyNumberFormat="1" applyFont="1" applyBorder="1" applyAlignment="1" quotePrefix="1">
      <alignment horizontal="center"/>
    </xf>
    <xf numFmtId="4" fontId="9" fillId="0" borderId="5" xfId="0" applyNumberFormat="1" applyFont="1" applyBorder="1" applyAlignment="1">
      <alignment/>
    </xf>
    <xf numFmtId="4" fontId="17" fillId="0" borderId="5" xfId="0" applyNumberFormat="1" applyFont="1" applyBorder="1" applyAlignment="1">
      <alignment/>
    </xf>
    <xf numFmtId="0" fontId="13" fillId="0" borderId="0" xfId="0" applyFont="1" applyAlignment="1">
      <alignment/>
    </xf>
    <xf numFmtId="4" fontId="10" fillId="0" borderId="4" xfId="0" applyNumberFormat="1" applyFont="1" applyBorder="1" applyAlignment="1">
      <alignment/>
    </xf>
    <xf numFmtId="4" fontId="16" fillId="0" borderId="3" xfId="0" applyNumberFormat="1" applyFont="1" applyBorder="1" applyAlignment="1">
      <alignment/>
    </xf>
    <xf numFmtId="4" fontId="9" fillId="0" borderId="3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/>
    </xf>
    <xf numFmtId="4" fontId="9" fillId="0" borderId="3" xfId="0" applyNumberFormat="1" applyFont="1" applyBorder="1" applyAlignment="1" quotePrefix="1">
      <alignment/>
    </xf>
    <xf numFmtId="4" fontId="9" fillId="0" borderId="5" xfId="0" applyNumberFormat="1" applyFont="1" applyBorder="1" applyAlignment="1">
      <alignment horizontal="right"/>
    </xf>
    <xf numFmtId="4" fontId="19" fillId="0" borderId="4" xfId="0" applyNumberFormat="1" applyFont="1" applyBorder="1" applyAlignment="1">
      <alignment/>
    </xf>
    <xf numFmtId="4" fontId="18" fillId="0" borderId="3" xfId="0" applyNumberFormat="1" applyFont="1" applyBorder="1" applyAlignment="1">
      <alignment/>
    </xf>
    <xf numFmtId="4" fontId="19" fillId="0" borderId="3" xfId="0" applyNumberFormat="1" applyFont="1" applyBorder="1" applyAlignment="1">
      <alignment/>
    </xf>
    <xf numFmtId="4" fontId="18" fillId="0" borderId="5" xfId="0" applyNumberFormat="1" applyFont="1" applyBorder="1" applyAlignment="1">
      <alignment/>
    </xf>
    <xf numFmtId="4" fontId="24" fillId="0" borderId="3" xfId="0" applyNumberFormat="1" applyFont="1" applyBorder="1" applyAlignment="1">
      <alignment/>
    </xf>
    <xf numFmtId="4" fontId="17" fillId="0" borderId="3" xfId="0" applyNumberFormat="1" applyFont="1" applyBorder="1" applyAlignment="1">
      <alignment/>
    </xf>
    <xf numFmtId="4" fontId="17" fillId="0" borderId="5" xfId="0" applyNumberFormat="1" applyFont="1" applyBorder="1" applyAlignment="1">
      <alignment/>
    </xf>
    <xf numFmtId="4" fontId="19" fillId="0" borderId="6" xfId="0" applyNumberFormat="1" applyFont="1" applyBorder="1" applyAlignment="1">
      <alignment/>
    </xf>
    <xf numFmtId="3" fontId="25" fillId="0" borderId="3" xfId="0" applyNumberFormat="1" applyFont="1" applyFill="1" applyBorder="1" applyAlignment="1">
      <alignment/>
    </xf>
    <xf numFmtId="3" fontId="25" fillId="0" borderId="5" xfId="0" applyNumberFormat="1" applyFont="1" applyFill="1" applyBorder="1" applyAlignment="1">
      <alignment/>
    </xf>
    <xf numFmtId="3" fontId="26" fillId="0" borderId="4" xfId="0" applyNumberFormat="1" applyFont="1" applyFill="1" applyBorder="1" applyAlignment="1">
      <alignment/>
    </xf>
    <xf numFmtId="3" fontId="26" fillId="0" borderId="3" xfId="0" applyNumberFormat="1" applyFont="1" applyFill="1" applyBorder="1" applyAlignment="1">
      <alignment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3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3" fillId="0" borderId="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</cellXfs>
  <cellStyles count="11">
    <cellStyle name="Normal" xfId="0"/>
    <cellStyle name="??_kc-elec system check list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85" zoomScaleNormal="85" workbookViewId="0" topLeftCell="B10">
      <selection activeCell="N16" sqref="N16"/>
    </sheetView>
  </sheetViews>
  <sheetFormatPr defaultColWidth="8.72265625" defaultRowHeight="16.5"/>
  <cols>
    <col min="1" max="1" width="31.36328125" style="0" customWidth="1"/>
    <col min="2" max="2" width="7.8125" style="0" customWidth="1"/>
    <col min="3" max="3" width="9.99609375" style="0" hidden="1" customWidth="1"/>
    <col min="4" max="7" width="9.8125" style="0" hidden="1" customWidth="1"/>
    <col min="8" max="8" width="11.6328125" style="0" hidden="1" customWidth="1"/>
    <col min="9" max="9" width="8.90625" style="0" hidden="1" customWidth="1"/>
    <col min="10" max="10" width="10.0859375" style="0" customWidth="1"/>
    <col min="11" max="11" width="10.54296875" style="0" customWidth="1"/>
    <col min="12" max="12" width="11.36328125" style="0" customWidth="1"/>
    <col min="13" max="13" width="0.09765625" style="0" hidden="1" customWidth="1"/>
    <col min="14" max="14" width="10.18359375" style="0" customWidth="1"/>
    <col min="15" max="15" width="2.453125" style="0" hidden="1" customWidth="1"/>
    <col min="16" max="16" width="9.54296875" style="0" customWidth="1"/>
    <col min="17" max="17" width="1.53515625" style="0" hidden="1" customWidth="1"/>
    <col min="18" max="18" width="8.8125" style="0" customWidth="1"/>
    <col min="19" max="19" width="9.18359375" style="0" customWidth="1"/>
    <col min="20" max="20" width="6.90625" style="0" hidden="1" customWidth="1"/>
    <col min="21" max="21" width="8.18359375" style="0" hidden="1" customWidth="1"/>
  </cols>
  <sheetData>
    <row r="1" spans="1:19" ht="16.5">
      <c r="A1" s="12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6.5">
      <c r="A2" s="12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1" customHeight="1">
      <c r="A3" s="52" t="s">
        <v>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9.5" customHeight="1">
      <c r="A4" s="58" t="s">
        <v>33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ht="19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6" t="s">
        <v>13</v>
      </c>
      <c r="Q5" s="56"/>
      <c r="R5" s="56"/>
      <c r="S5" s="56"/>
    </row>
    <row r="6" spans="1:20" s="27" customFormat="1" ht="21.75" customHeight="1">
      <c r="A6" s="53"/>
      <c r="B6" s="46" t="s">
        <v>22</v>
      </c>
      <c r="C6" s="60" t="s">
        <v>16</v>
      </c>
      <c r="D6" s="61"/>
      <c r="E6" s="61"/>
      <c r="F6" s="61"/>
      <c r="G6" s="61"/>
      <c r="H6" s="61"/>
      <c r="I6" s="61"/>
      <c r="J6" s="61"/>
      <c r="K6" s="61"/>
      <c r="L6" s="61"/>
      <c r="M6" s="62"/>
      <c r="N6" s="46" t="s">
        <v>32</v>
      </c>
      <c r="O6" s="46" t="s">
        <v>26</v>
      </c>
      <c r="P6" s="51" t="s">
        <v>0</v>
      </c>
      <c r="Q6" s="51"/>
      <c r="R6" s="51"/>
      <c r="S6" s="51"/>
      <c r="T6" s="51"/>
    </row>
    <row r="7" spans="1:20" s="27" customFormat="1" ht="16.5" customHeight="1">
      <c r="A7" s="54"/>
      <c r="B7" s="59"/>
      <c r="C7" s="47" t="s">
        <v>17</v>
      </c>
      <c r="D7" s="47" t="s">
        <v>18</v>
      </c>
      <c r="E7" s="47" t="s">
        <v>19</v>
      </c>
      <c r="F7" s="47" t="s">
        <v>20</v>
      </c>
      <c r="G7" s="47" t="s">
        <v>23</v>
      </c>
      <c r="H7" s="47" t="s">
        <v>24</v>
      </c>
      <c r="I7" s="47" t="s">
        <v>28</v>
      </c>
      <c r="J7" s="47" t="s">
        <v>31</v>
      </c>
      <c r="K7" s="47" t="s">
        <v>29</v>
      </c>
      <c r="L7" s="47" t="s">
        <v>30</v>
      </c>
      <c r="M7" s="47" t="s">
        <v>25</v>
      </c>
      <c r="N7" s="47"/>
      <c r="O7" s="47"/>
      <c r="P7" s="49" t="s">
        <v>34</v>
      </c>
      <c r="Q7" s="47" t="s">
        <v>21</v>
      </c>
      <c r="R7" s="47" t="s">
        <v>35</v>
      </c>
      <c r="S7" s="49" t="s">
        <v>36</v>
      </c>
      <c r="T7" s="49" t="s">
        <v>27</v>
      </c>
    </row>
    <row r="8" spans="1:20" s="27" customFormat="1" ht="43.5" customHeight="1">
      <c r="A8" s="55"/>
      <c r="B8" s="57"/>
      <c r="C8" s="57"/>
      <c r="D8" s="57"/>
      <c r="E8" s="57"/>
      <c r="F8" s="57"/>
      <c r="G8" s="57"/>
      <c r="H8" s="57"/>
      <c r="I8" s="57"/>
      <c r="J8" s="57"/>
      <c r="K8" s="48"/>
      <c r="L8" s="48"/>
      <c r="M8" s="48"/>
      <c r="N8" s="48"/>
      <c r="O8" s="48"/>
      <c r="P8" s="50"/>
      <c r="Q8" s="48"/>
      <c r="R8" s="48"/>
      <c r="S8" s="50"/>
      <c r="T8" s="50"/>
    </row>
    <row r="9" spans="1:21" s="13" customFormat="1" ht="22.5" customHeight="1">
      <c r="A9" s="28" t="s">
        <v>1</v>
      </c>
      <c r="B9" s="14"/>
      <c r="C9" s="15">
        <v>15030.67</v>
      </c>
      <c r="D9" s="15">
        <v>14655.67</v>
      </c>
      <c r="E9" s="15">
        <v>14307.97</v>
      </c>
      <c r="F9" s="15">
        <v>14392.96</v>
      </c>
      <c r="G9" s="15">
        <v>14556.09</v>
      </c>
      <c r="H9" s="21">
        <v>14796.23</v>
      </c>
      <c r="I9" s="21">
        <v>15026.33</v>
      </c>
      <c r="J9" s="21">
        <v>15225.05</v>
      </c>
      <c r="K9" s="21">
        <v>15440.88</v>
      </c>
      <c r="L9" s="21">
        <f>J9+H9+G9+F9+E9+D9+C9+I9+K9</f>
        <v>133431.84999999998</v>
      </c>
      <c r="M9" s="34">
        <f>O9/T9%</f>
        <v>136701.14870803303</v>
      </c>
      <c r="N9" s="36">
        <v>117282.1</v>
      </c>
      <c r="O9" s="41">
        <v>155538.56699999998</v>
      </c>
      <c r="P9" s="21">
        <f>K9/J9*100</f>
        <v>101.41759797176364</v>
      </c>
      <c r="Q9" s="15"/>
      <c r="R9" s="15"/>
      <c r="S9" s="21">
        <f>L9/N9*100</f>
        <v>113.7700041182755</v>
      </c>
      <c r="T9" s="38">
        <v>113.78</v>
      </c>
      <c r="U9" s="44">
        <v>84640639.20038009</v>
      </c>
    </row>
    <row r="10" spans="1:21" s="13" customFormat="1" ht="22.5" customHeight="1">
      <c r="A10" s="29" t="s">
        <v>2</v>
      </c>
      <c r="B10" s="3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39"/>
      <c r="N10" s="36"/>
      <c r="O10" s="17"/>
      <c r="P10" s="21"/>
      <c r="Q10" s="16"/>
      <c r="R10" s="16"/>
      <c r="S10" s="16"/>
      <c r="T10" s="38"/>
      <c r="U10" s="42">
        <v>1299097.9403671948</v>
      </c>
    </row>
    <row r="11" spans="1:21" s="13" customFormat="1" ht="22.5" customHeight="1">
      <c r="A11" s="18" t="s">
        <v>3</v>
      </c>
      <c r="B11" s="19"/>
      <c r="C11" s="18">
        <v>1237.39</v>
      </c>
      <c r="D11" s="18">
        <v>1208.14</v>
      </c>
      <c r="E11" s="18">
        <v>1097.65</v>
      </c>
      <c r="F11" s="18">
        <v>1143.78</v>
      </c>
      <c r="G11" s="18">
        <v>1193.12</v>
      </c>
      <c r="H11" s="16">
        <v>1209.6</v>
      </c>
      <c r="I11" s="16">
        <v>1152.8</v>
      </c>
      <c r="J11" s="16">
        <v>1108.61</v>
      </c>
      <c r="K11" s="16">
        <f>J11*101.06%</f>
        <v>1120.361266</v>
      </c>
      <c r="L11" s="16">
        <f>J11+H11+G11+F11+E11+D11+C11+I11+K11</f>
        <v>10471.451266</v>
      </c>
      <c r="M11" s="39">
        <f aca="true" t="shared" si="0" ref="M11:M22">L11/7*12</f>
        <v>17951.059313142858</v>
      </c>
      <c r="N11" s="39">
        <v>9468.71</v>
      </c>
      <c r="O11" s="17">
        <v>13560.152</v>
      </c>
      <c r="P11" s="16">
        <f aca="true" t="shared" si="1" ref="P11:P22">K11/J11*100</f>
        <v>101.05999999999999</v>
      </c>
      <c r="Q11" s="16"/>
      <c r="R11" s="16"/>
      <c r="S11" s="16">
        <f>L11/N11*100</f>
        <v>110.59005150648822</v>
      </c>
      <c r="T11" s="35">
        <v>111.91</v>
      </c>
      <c r="U11" s="45">
        <v>84640639.20038009</v>
      </c>
    </row>
    <row r="12" spans="1:21" s="20" customFormat="1" ht="22.5" customHeight="1">
      <c r="A12" s="18" t="s">
        <v>4</v>
      </c>
      <c r="B12" s="19"/>
      <c r="C12" s="18">
        <v>12765.8733072</v>
      </c>
      <c r="D12" s="18">
        <v>12580.56</v>
      </c>
      <c r="E12" s="18">
        <v>12350.34</v>
      </c>
      <c r="F12" s="18">
        <v>12383.55</v>
      </c>
      <c r="G12" s="18">
        <v>12443.29</v>
      </c>
      <c r="H12" s="18">
        <v>12730.37</v>
      </c>
      <c r="I12" s="18">
        <f>I9-I11-I13</f>
        <v>12977.400000000001</v>
      </c>
      <c r="J12" s="18">
        <f>J9-J11-J13</f>
        <v>13208.089999999998</v>
      </c>
      <c r="K12" s="18">
        <f>K9-K11-K13</f>
        <v>13402.994399</v>
      </c>
      <c r="L12" s="16">
        <f>J12+H12+G12+F12+E12+D12+C12+I12+K12</f>
        <v>114842.46770620001</v>
      </c>
      <c r="M12" s="39">
        <f t="shared" si="0"/>
        <v>196872.80178205715</v>
      </c>
      <c r="N12" s="39">
        <f>N9-N11-N13</f>
        <v>100362.33000000002</v>
      </c>
      <c r="O12" s="17">
        <v>130749.94499999998</v>
      </c>
      <c r="P12" s="16">
        <f t="shared" si="1"/>
        <v>101.47564408631378</v>
      </c>
      <c r="Q12" s="16"/>
      <c r="R12" s="16"/>
      <c r="S12" s="16">
        <f aca="true" t="shared" si="2" ref="S12:S22">L12/N12*100</f>
        <v>114.42786123658149</v>
      </c>
      <c r="T12" s="35">
        <f>M12/O12*100</f>
        <v>150.5719958674225</v>
      </c>
      <c r="U12" s="42">
        <v>5246953.224934796</v>
      </c>
    </row>
    <row r="13" spans="1:21" s="13" customFormat="1" ht="22.5" customHeight="1">
      <c r="A13" s="18" t="s">
        <v>5</v>
      </c>
      <c r="B13" s="19"/>
      <c r="C13" s="18">
        <v>1027.4066928000002</v>
      </c>
      <c r="D13" s="18">
        <v>866.97</v>
      </c>
      <c r="E13" s="18">
        <v>859.98</v>
      </c>
      <c r="F13" s="18">
        <v>865.63</v>
      </c>
      <c r="G13" s="18">
        <v>919.68</v>
      </c>
      <c r="H13" s="16">
        <v>856.26</v>
      </c>
      <c r="I13" s="16">
        <v>896.13</v>
      </c>
      <c r="J13" s="16">
        <v>908.35</v>
      </c>
      <c r="K13" s="16">
        <f>J13*101.01%</f>
        <v>917.5243350000001</v>
      </c>
      <c r="L13" s="16">
        <f aca="true" t="shared" si="3" ref="L13:L22">J13+H13+G13+F13+E13+D13+C13+I13+K13</f>
        <v>8117.9310278</v>
      </c>
      <c r="M13" s="39">
        <f t="shared" si="0"/>
        <v>13916.453190514287</v>
      </c>
      <c r="N13" s="39">
        <v>7451.06</v>
      </c>
      <c r="O13" s="17">
        <v>11228.47</v>
      </c>
      <c r="P13" s="16">
        <f t="shared" si="1"/>
        <v>101.01</v>
      </c>
      <c r="Q13" s="16"/>
      <c r="R13" s="16"/>
      <c r="S13" s="16">
        <f t="shared" si="2"/>
        <v>108.95001553872872</v>
      </c>
      <c r="T13" s="35">
        <v>109.82</v>
      </c>
      <c r="U13" s="42">
        <v>123999.24272342653</v>
      </c>
    </row>
    <row r="14" spans="1:21" s="20" customFormat="1" ht="22.5" customHeight="1">
      <c r="A14" s="31" t="s">
        <v>6</v>
      </c>
      <c r="B14" s="11">
        <v>105740</v>
      </c>
      <c r="C14" s="21">
        <v>8530.44</v>
      </c>
      <c r="D14" s="21">
        <v>8323.63</v>
      </c>
      <c r="E14" s="21">
        <v>7949.33</v>
      </c>
      <c r="F14" s="21">
        <v>8026.37</v>
      </c>
      <c r="G14" s="21">
        <v>8120.69</v>
      </c>
      <c r="H14" s="21">
        <v>8213.499</v>
      </c>
      <c r="I14" s="21">
        <v>8305.45</v>
      </c>
      <c r="J14" s="21">
        <v>8407.31</v>
      </c>
      <c r="K14" s="21">
        <v>8529.54</v>
      </c>
      <c r="L14" s="21">
        <f t="shared" si="3"/>
        <v>74406.25899999999</v>
      </c>
      <c r="M14" s="36">
        <f t="shared" si="0"/>
        <v>127553.58685714286</v>
      </c>
      <c r="N14" s="36">
        <v>65375.21</v>
      </c>
      <c r="O14" s="36">
        <v>86555.28</v>
      </c>
      <c r="P14" s="21">
        <f t="shared" si="1"/>
        <v>101.4538538486151</v>
      </c>
      <c r="Q14" s="21" t="e">
        <f>#REF!/B14*100</f>
        <v>#REF!</v>
      </c>
      <c r="R14" s="21">
        <f>L14/B14*100</f>
        <v>70.36718271231321</v>
      </c>
      <c r="S14" s="21">
        <f t="shared" si="2"/>
        <v>113.81417971735767</v>
      </c>
      <c r="T14" s="38">
        <f>M14/O14*100</f>
        <v>147.3666157132677</v>
      </c>
      <c r="U14" s="42">
        <v>32231947.783895373</v>
      </c>
    </row>
    <row r="15" spans="1:21" s="22" customFormat="1" ht="22.5" customHeight="1">
      <c r="A15" s="18" t="s">
        <v>3</v>
      </c>
      <c r="B15" s="30"/>
      <c r="C15" s="18">
        <v>775.09</v>
      </c>
      <c r="D15" s="18">
        <v>757.73</v>
      </c>
      <c r="E15" s="18">
        <v>743.74</v>
      </c>
      <c r="F15" s="18">
        <v>755.8</v>
      </c>
      <c r="G15" s="18">
        <v>755.13</v>
      </c>
      <c r="H15" s="16">
        <v>763.58</v>
      </c>
      <c r="I15" s="16">
        <v>772.22</v>
      </c>
      <c r="J15" s="16">
        <v>780.21</v>
      </c>
      <c r="K15" s="16">
        <v>788.62</v>
      </c>
      <c r="L15" s="16">
        <f t="shared" si="3"/>
        <v>6892.120000000001</v>
      </c>
      <c r="M15" s="39">
        <f t="shared" si="0"/>
        <v>11815.062857142859</v>
      </c>
      <c r="N15" s="39">
        <v>6230.44</v>
      </c>
      <c r="O15" s="17">
        <v>8295.1</v>
      </c>
      <c r="P15" s="16">
        <f t="shared" si="1"/>
        <v>101.07791492034195</v>
      </c>
      <c r="Q15" s="16"/>
      <c r="R15" s="16"/>
      <c r="S15" s="16">
        <f t="shared" si="2"/>
        <v>110.6201167172784</v>
      </c>
      <c r="T15" s="35">
        <v>112.35</v>
      </c>
      <c r="U15" s="42">
        <v>43123605.95667249</v>
      </c>
    </row>
    <row r="16" spans="1:21" s="22" customFormat="1" ht="22.5" customHeight="1">
      <c r="A16" s="18" t="s">
        <v>4</v>
      </c>
      <c r="B16" s="30"/>
      <c r="C16" s="18">
        <v>7491.5</v>
      </c>
      <c r="D16" s="18">
        <v>7328.49</v>
      </c>
      <c r="E16" s="18">
        <v>6965.44</v>
      </c>
      <c r="F16" s="18">
        <v>7027.78</v>
      </c>
      <c r="G16" s="18">
        <v>7120.43</v>
      </c>
      <c r="H16" s="18">
        <v>7181.599</v>
      </c>
      <c r="I16" s="18">
        <f>I14-I15-I17</f>
        <v>7261.870000000001</v>
      </c>
      <c r="J16" s="18">
        <f>J14-J15-J17</f>
        <v>7352.429999999999</v>
      </c>
      <c r="K16" s="18">
        <f>K14-K15-K17</f>
        <v>7462.080000000001</v>
      </c>
      <c r="L16" s="16">
        <f t="shared" si="3"/>
        <v>65191.619</v>
      </c>
      <c r="M16" s="39">
        <f t="shared" si="0"/>
        <v>111757.06114285716</v>
      </c>
      <c r="N16" s="39">
        <f>N14-N15-N17</f>
        <v>57013.619999999995</v>
      </c>
      <c r="O16" s="16">
        <f>O14-O15-O17</f>
        <v>75507</v>
      </c>
      <c r="P16" s="16">
        <f t="shared" si="1"/>
        <v>101.49134367821253</v>
      </c>
      <c r="Q16" s="16"/>
      <c r="R16" s="16"/>
      <c r="S16" s="16">
        <f t="shared" si="2"/>
        <v>114.34393922013723</v>
      </c>
      <c r="T16" s="35">
        <f>M16/O16*100</f>
        <v>148.00887486306854</v>
      </c>
      <c r="U16" s="42">
        <v>3914132.9921539915</v>
      </c>
    </row>
    <row r="17" spans="1:21" s="22" customFormat="1" ht="22.5" customHeight="1">
      <c r="A17" s="18" t="s">
        <v>5</v>
      </c>
      <c r="B17" s="30"/>
      <c r="C17" s="18">
        <v>263.85</v>
      </c>
      <c r="D17" s="18">
        <v>237.41</v>
      </c>
      <c r="E17" s="18">
        <v>240.15</v>
      </c>
      <c r="F17" s="18">
        <v>242.79</v>
      </c>
      <c r="G17" s="18">
        <v>245.13</v>
      </c>
      <c r="H17" s="16">
        <v>268.32</v>
      </c>
      <c r="I17" s="16">
        <v>271.36</v>
      </c>
      <c r="J17" s="16">
        <v>274.67</v>
      </c>
      <c r="K17" s="16">
        <v>278.84</v>
      </c>
      <c r="L17" s="16">
        <f t="shared" si="3"/>
        <v>2322.5200000000004</v>
      </c>
      <c r="M17" s="39">
        <f t="shared" si="0"/>
        <v>3981.4628571428584</v>
      </c>
      <c r="N17" s="39">
        <v>2131.15</v>
      </c>
      <c r="O17" s="17">
        <v>2753.18</v>
      </c>
      <c r="P17" s="16">
        <f t="shared" si="1"/>
        <v>101.51818545891432</v>
      </c>
      <c r="Q17" s="16"/>
      <c r="R17" s="16"/>
      <c r="S17" s="16">
        <f t="shared" si="2"/>
        <v>108.9796588696244</v>
      </c>
      <c r="T17" s="35">
        <f>M17/O17*100</f>
        <v>144.61324203803812</v>
      </c>
      <c r="U17" s="45">
        <v>84640639.20038009</v>
      </c>
    </row>
    <row r="18" spans="1:21" s="13" customFormat="1" ht="22.5" customHeight="1">
      <c r="A18" s="31" t="s">
        <v>7</v>
      </c>
      <c r="B18" s="23"/>
      <c r="C18" s="21">
        <v>8530.44</v>
      </c>
      <c r="D18" s="21">
        <v>8323.63</v>
      </c>
      <c r="E18" s="21">
        <v>7949.33</v>
      </c>
      <c r="F18" s="21">
        <v>8026.37</v>
      </c>
      <c r="G18" s="21">
        <v>8120.69</v>
      </c>
      <c r="H18" s="21">
        <v>8213.499</v>
      </c>
      <c r="I18" s="21">
        <f>I14</f>
        <v>8305.45</v>
      </c>
      <c r="J18" s="21">
        <f>J14</f>
        <v>8407.31</v>
      </c>
      <c r="K18" s="21">
        <f>K14</f>
        <v>8529.54</v>
      </c>
      <c r="L18" s="21">
        <f t="shared" si="3"/>
        <v>74406.25899999999</v>
      </c>
      <c r="M18" s="36">
        <f t="shared" si="0"/>
        <v>127553.58685714286</v>
      </c>
      <c r="N18" s="36">
        <f>N14</f>
        <v>65375.21</v>
      </c>
      <c r="O18" s="21">
        <f>O14</f>
        <v>86555.28</v>
      </c>
      <c r="P18" s="21">
        <f t="shared" si="1"/>
        <v>101.4538538486151</v>
      </c>
      <c r="Q18" s="16"/>
      <c r="R18" s="16"/>
      <c r="S18" s="21">
        <f t="shared" si="2"/>
        <v>113.81417971735767</v>
      </c>
      <c r="T18" s="38">
        <f>M18/O18*100</f>
        <v>147.3666157132677</v>
      </c>
      <c r="U18" s="42">
        <v>68871210.7066884</v>
      </c>
    </row>
    <row r="19" spans="1:21" s="13" customFormat="1" ht="21" customHeight="1">
      <c r="A19" s="18" t="s">
        <v>8</v>
      </c>
      <c r="B19" s="19"/>
      <c r="C19" s="18">
        <v>6754.671000000001</v>
      </c>
      <c r="D19" s="18">
        <v>6545.76</v>
      </c>
      <c r="E19" s="18">
        <v>6203.285000000001</v>
      </c>
      <c r="F19" s="18">
        <v>6265.16</v>
      </c>
      <c r="G19" s="18">
        <v>6308.3215</v>
      </c>
      <c r="H19" s="18">
        <v>6383.109</v>
      </c>
      <c r="I19" s="18">
        <f>I18-I20-I21-I22</f>
        <v>6439.4180000000015</v>
      </c>
      <c r="J19" s="18">
        <f>J18-J20-J21-J22</f>
        <v>6506.287999999999</v>
      </c>
      <c r="K19" s="18">
        <f>K18-K20-K21-K22</f>
        <v>6592.495000000001</v>
      </c>
      <c r="L19" s="16">
        <f t="shared" si="3"/>
        <v>57998.5075</v>
      </c>
      <c r="M19" s="39">
        <f t="shared" si="0"/>
        <v>99426.01285714285</v>
      </c>
      <c r="N19" s="39">
        <f>N18-N20-N21-N22</f>
        <v>51726.229999999996</v>
      </c>
      <c r="O19" s="16">
        <v>68102.31</v>
      </c>
      <c r="P19" s="16">
        <f t="shared" si="1"/>
        <v>101.32497977341308</v>
      </c>
      <c r="Q19" s="16"/>
      <c r="R19" s="16"/>
      <c r="S19" s="16">
        <f t="shared" si="2"/>
        <v>112.1259127139171</v>
      </c>
      <c r="T19" s="35">
        <f>M19/O19*100</f>
        <v>145.9950666242347</v>
      </c>
      <c r="U19" s="42">
        <v>6777538.700285654</v>
      </c>
    </row>
    <row r="20" spans="1:21" s="13" customFormat="1" ht="21" customHeight="1">
      <c r="A20" s="18" t="s">
        <v>9</v>
      </c>
      <c r="B20" s="19"/>
      <c r="C20" s="18">
        <v>669.23</v>
      </c>
      <c r="D20" s="18">
        <v>684.89</v>
      </c>
      <c r="E20" s="18">
        <v>678.06</v>
      </c>
      <c r="F20" s="18">
        <v>687.63</v>
      </c>
      <c r="G20" s="18">
        <v>728.65</v>
      </c>
      <c r="H20" s="16">
        <v>737.57</v>
      </c>
      <c r="I20" s="16">
        <v>752.05</v>
      </c>
      <c r="J20" s="16">
        <v>769.27</v>
      </c>
      <c r="K20" s="16">
        <v>784.91</v>
      </c>
      <c r="L20" s="16">
        <f t="shared" si="3"/>
        <v>6492.260000000001</v>
      </c>
      <c r="M20" s="39">
        <f t="shared" si="0"/>
        <v>11129.588571428572</v>
      </c>
      <c r="N20" s="39">
        <v>5334.65</v>
      </c>
      <c r="O20" s="17">
        <v>7185.42</v>
      </c>
      <c r="P20" s="16">
        <f t="shared" si="1"/>
        <v>102.03309631208808</v>
      </c>
      <c r="Q20" s="16"/>
      <c r="R20" s="16"/>
      <c r="S20" s="16">
        <f t="shared" si="2"/>
        <v>121.6998303543813</v>
      </c>
      <c r="T20" s="35">
        <v>122.65</v>
      </c>
      <c r="U20" s="42">
        <v>39549.17940618896</v>
      </c>
    </row>
    <row r="21" spans="1:21" s="13" customFormat="1" ht="22.5" customHeight="1">
      <c r="A21" s="32" t="s">
        <v>12</v>
      </c>
      <c r="B21" s="19"/>
      <c r="C21" s="18">
        <v>6.589</v>
      </c>
      <c r="D21" s="18">
        <v>6.71</v>
      </c>
      <c r="E21" s="18">
        <v>6.745</v>
      </c>
      <c r="F21" s="18">
        <v>6.99</v>
      </c>
      <c r="G21" s="18">
        <v>7.0085</v>
      </c>
      <c r="H21" s="16">
        <v>7.04</v>
      </c>
      <c r="I21" s="16">
        <v>7.172</v>
      </c>
      <c r="J21" s="16">
        <v>7.232</v>
      </c>
      <c r="K21" s="16">
        <v>7.345</v>
      </c>
      <c r="L21" s="16">
        <f t="shared" si="3"/>
        <v>62.83149999999999</v>
      </c>
      <c r="M21" s="39">
        <f t="shared" si="0"/>
        <v>107.71114285714285</v>
      </c>
      <c r="N21" s="39">
        <v>52.14</v>
      </c>
      <c r="O21" s="17">
        <v>69.71</v>
      </c>
      <c r="P21" s="16">
        <f t="shared" si="1"/>
        <v>101.5625</v>
      </c>
      <c r="Q21" s="16"/>
      <c r="R21" s="16"/>
      <c r="S21" s="16">
        <f t="shared" si="2"/>
        <v>120.50537015726887</v>
      </c>
      <c r="T21" s="35">
        <v>121.54</v>
      </c>
      <c r="U21" s="43">
        <v>8952340.613999829</v>
      </c>
    </row>
    <row r="22" spans="1:21" s="13" customFormat="1" ht="21.75" customHeight="1">
      <c r="A22" s="25" t="s">
        <v>10</v>
      </c>
      <c r="B22" s="24"/>
      <c r="C22" s="25">
        <v>1099.95</v>
      </c>
      <c r="D22" s="25">
        <v>1086.27</v>
      </c>
      <c r="E22" s="25">
        <v>1061.24</v>
      </c>
      <c r="F22" s="25">
        <v>1066.59</v>
      </c>
      <c r="G22" s="25">
        <v>1076.71</v>
      </c>
      <c r="H22" s="33">
        <v>1085.78</v>
      </c>
      <c r="I22" s="33">
        <v>1106.81</v>
      </c>
      <c r="J22" s="33">
        <v>1124.52</v>
      </c>
      <c r="K22" s="33">
        <v>1144.79</v>
      </c>
      <c r="L22" s="33">
        <f t="shared" si="3"/>
        <v>9852.66</v>
      </c>
      <c r="M22" s="40">
        <f t="shared" si="0"/>
        <v>16890.274285714288</v>
      </c>
      <c r="N22" s="40">
        <v>8262.19</v>
      </c>
      <c r="O22" s="26">
        <v>11597.84</v>
      </c>
      <c r="P22" s="33">
        <f t="shared" si="1"/>
        <v>101.80254686443995</v>
      </c>
      <c r="Q22" s="33"/>
      <c r="R22" s="33"/>
      <c r="S22" s="33">
        <f t="shared" si="2"/>
        <v>119.24998093725753</v>
      </c>
      <c r="T22" s="37">
        <v>121.39</v>
      </c>
      <c r="U22" s="20"/>
    </row>
    <row r="23" spans="3:16" ht="16.5"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  <c r="N23" s="4"/>
      <c r="O23" s="4"/>
      <c r="P23" s="7"/>
    </row>
    <row r="24" spans="3:16" ht="16.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6"/>
    </row>
    <row r="25" spans="3:16" ht="16.5">
      <c r="C25" s="4"/>
      <c r="D25" s="4"/>
      <c r="E25" s="4"/>
      <c r="F25" s="4"/>
      <c r="G25" s="4"/>
      <c r="H25" s="4"/>
      <c r="I25" s="4"/>
      <c r="J25" s="4"/>
      <c r="K25" s="4"/>
      <c r="L25" s="4"/>
      <c r="M25" s="9"/>
      <c r="N25" s="9"/>
      <c r="O25" s="9"/>
      <c r="P25" s="1"/>
    </row>
    <row r="26" spans="3:16" ht="16.5">
      <c r="C26" s="1"/>
      <c r="D26" s="1"/>
      <c r="E26" s="1"/>
      <c r="F26" s="1"/>
      <c r="G26" s="1"/>
      <c r="H26" s="1"/>
      <c r="I26" s="1"/>
      <c r="J26" s="8"/>
      <c r="K26" s="8"/>
      <c r="L26" s="8"/>
      <c r="M26" s="9"/>
      <c r="N26" s="9"/>
      <c r="O26" s="9"/>
      <c r="P26" s="1"/>
    </row>
    <row r="27" spans="13:15" ht="16.5">
      <c r="M27" s="9"/>
      <c r="N27" s="9"/>
      <c r="O27" s="9"/>
    </row>
    <row r="28" spans="13:15" ht="16.5">
      <c r="M28" s="9"/>
      <c r="N28" s="9"/>
      <c r="O28" s="9"/>
    </row>
    <row r="29" spans="13:15" ht="16.5">
      <c r="M29" s="10"/>
      <c r="N29" s="10"/>
      <c r="O29" s="10"/>
    </row>
    <row r="30" spans="13:15" ht="16.5">
      <c r="M30" s="9"/>
      <c r="N30" s="9"/>
      <c r="O30" s="9"/>
    </row>
    <row r="31" spans="13:15" ht="16.5">
      <c r="M31" s="9"/>
      <c r="N31" s="9"/>
      <c r="O31" s="9"/>
    </row>
    <row r="32" spans="13:15" ht="16.5">
      <c r="M32" s="9"/>
      <c r="N32" s="9"/>
      <c r="O32" s="9"/>
    </row>
    <row r="33" spans="13:15" ht="16.5">
      <c r="M33" s="9"/>
      <c r="N33" s="9"/>
      <c r="O33" s="9"/>
    </row>
  </sheetData>
  <mergeCells count="25">
    <mergeCell ref="A3:S3"/>
    <mergeCell ref="A6:A8"/>
    <mergeCell ref="P5:S5"/>
    <mergeCell ref="C7:C8"/>
    <mergeCell ref="J7:J8"/>
    <mergeCell ref="P7:P8"/>
    <mergeCell ref="Q7:Q8"/>
    <mergeCell ref="I7:I8"/>
    <mergeCell ref="A4:S4"/>
    <mergeCell ref="S7:S8"/>
    <mergeCell ref="B6:B8"/>
    <mergeCell ref="M7:M8"/>
    <mergeCell ref="O6:O8"/>
    <mergeCell ref="N6:N8"/>
    <mergeCell ref="L7:L8"/>
    <mergeCell ref="G7:G8"/>
    <mergeCell ref="H7:H8"/>
    <mergeCell ref="T7:T8"/>
    <mergeCell ref="P6:T6"/>
    <mergeCell ref="R7:R8"/>
    <mergeCell ref="C6:M6"/>
    <mergeCell ref="D7:D8"/>
    <mergeCell ref="E7:E8"/>
    <mergeCell ref="F7:F8"/>
    <mergeCell ref="K7:K8"/>
  </mergeCells>
  <printOptions/>
  <pageMargins left="1" right="0.17" top="0.28" bottom="0.35" header="0.25" footer="0.28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/>
      <c r="C1" s="3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18359375" style="2" customWidth="1"/>
    <col min="2" max="2" width="0.9140625" style="2" customWidth="1"/>
    <col min="3" max="3" width="21.8125" style="2" customWidth="1"/>
    <col min="4" max="16384" width="6.1835937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Le Hoang</cp:lastModifiedBy>
  <cp:lastPrinted>2013-09-16T06:24:28Z</cp:lastPrinted>
  <dcterms:created xsi:type="dcterms:W3CDTF">2002-05-14T16:08:28Z</dcterms:created>
  <dcterms:modified xsi:type="dcterms:W3CDTF">2013-09-17T00:53:42Z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